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83" i="1" l="1"/>
  <c r="H83" i="1"/>
  <c r="G83" i="1"/>
  <c r="F83" i="1"/>
</calcChain>
</file>

<file path=xl/comments1.xml><?xml version="1.0" encoding="utf-8"?>
<comments xmlns="http://schemas.openxmlformats.org/spreadsheetml/2006/main">
  <authors>
    <author>LENOVO</author>
  </authors>
  <commentList>
    <comment ref="I81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2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<sst xmlns="http://schemas.openxmlformats.org/spreadsheetml/2006/main" count="255" uniqueCount="79">
  <si>
    <t>Art</t>
  </si>
  <si>
    <t>Color</t>
  </si>
  <si>
    <t>Qnty box</t>
  </si>
  <si>
    <t>Photo</t>
  </si>
  <si>
    <t>PO 1</t>
  </si>
  <si>
    <t>PO 2</t>
  </si>
  <si>
    <t xml:space="preserve">P0 3 A SALDO </t>
  </si>
  <si>
    <t>BOX SCARPE - 4131</t>
  </si>
  <si>
    <t>BLU</t>
  </si>
  <si>
    <t>BOX SCARPE - 294</t>
  </si>
  <si>
    <t>NAVY</t>
  </si>
  <si>
    <t>CAFFE'</t>
  </si>
  <si>
    <t>NERO</t>
  </si>
  <si>
    <t>BOX SCARPE - 904</t>
  </si>
  <si>
    <t>BOX SCARPE - 905</t>
  </si>
  <si>
    <t>BOX SCARPE - 903</t>
  </si>
  <si>
    <t>CUOIO</t>
  </si>
  <si>
    <t>BOX SCARPE - 2013</t>
  </si>
  <si>
    <t>MARRONE</t>
  </si>
  <si>
    <t>BOX SCARPE - 959</t>
  </si>
  <si>
    <t>BOX SCARPE - 1025</t>
  </si>
  <si>
    <t>BOX SCARPE - 2301</t>
  </si>
  <si>
    <t>BOX SCARPE - 2312</t>
  </si>
  <si>
    <t>BOX SCARPE - 4700</t>
  </si>
  <si>
    <t>BEIGE</t>
  </si>
  <si>
    <t>BOX SCARPE - 4701</t>
  </si>
  <si>
    <t>BIANCO</t>
  </si>
  <si>
    <t>BOX SCARPE - 4712</t>
  </si>
  <si>
    <t>BOX SCARPE - 4716</t>
  </si>
  <si>
    <t>T.MORO</t>
  </si>
  <si>
    <t>BOX SCARPE - 4717</t>
  </si>
  <si>
    <t>BOX SCARPE - 9759</t>
  </si>
  <si>
    <t>BOX SCARPE - 9882</t>
  </si>
  <si>
    <t>BOX SCARPE - 9899</t>
  </si>
  <si>
    <t>BOX SCARPE - 80762</t>
  </si>
  <si>
    <t>ORO</t>
  </si>
  <si>
    <t>SILVER</t>
  </si>
  <si>
    <t>BOX SCARPE - 98822</t>
  </si>
  <si>
    <t>BOX SCARPE - 202311</t>
  </si>
  <si>
    <t>BOX SCARPE - 801492</t>
  </si>
  <si>
    <t>BOX SCARPE - 801833</t>
  </si>
  <si>
    <t>BOX SCARPE - 805394</t>
  </si>
  <si>
    <t>BOX SCARPE - 22469</t>
  </si>
  <si>
    <t>BOX SCARPE - 22351</t>
  </si>
  <si>
    <t>BOX SCARPE - 22550</t>
  </si>
  <si>
    <t>BOX SCARPE - 22444</t>
  </si>
  <si>
    <t>BOX SCARPE - 224124</t>
  </si>
  <si>
    <t>BOX SCARPE - 22590</t>
  </si>
  <si>
    <t>BOX SCARPE - 224794</t>
  </si>
  <si>
    <t>BOX SCARPE - 22479</t>
  </si>
  <si>
    <t>BOX SCARPE - 4706</t>
  </si>
  <si>
    <t>BOX SCARPE - 4707</t>
  </si>
  <si>
    <t>BOX SCARPE - 247</t>
  </si>
  <si>
    <t>BOX SCARPE - 22448</t>
  </si>
  <si>
    <t>BOX SCARPE - 6562</t>
  </si>
  <si>
    <t>BIANCO/SILVER</t>
  </si>
  <si>
    <t>BOX SCARPE - 6563</t>
  </si>
  <si>
    <t>BOX SCARPE - 65610</t>
  </si>
  <si>
    <t>BIANCO/PURPLE</t>
  </si>
  <si>
    <t>BOX SCARPE - 6564</t>
  </si>
  <si>
    <t>BIANCO/BLU</t>
  </si>
  <si>
    <t>BOX SCARPE - 22587</t>
  </si>
  <si>
    <t>BOX SCARPE - 24142</t>
  </si>
  <si>
    <t>BOX SCARPE - 33516</t>
  </si>
  <si>
    <t>BOX SCARPE - 24031</t>
  </si>
  <si>
    <t>BOX SCARPE - BT21</t>
  </si>
  <si>
    <t>BIANCO/ORO</t>
  </si>
  <si>
    <t>BOX SCARPE - 8813</t>
  </si>
  <si>
    <t>BOX SCARPE - 8805</t>
  </si>
  <si>
    <t>BOX SCARPE - 8801</t>
  </si>
  <si>
    <t>BOX SCARPE - 915</t>
  </si>
  <si>
    <t>BOX SCARPE - 8806</t>
  </si>
  <si>
    <t>BIANCO VERNICE</t>
  </si>
  <si>
    <t xml:space="preserve">Gender </t>
  </si>
  <si>
    <t>Donna</t>
  </si>
  <si>
    <t>Uomo</t>
  </si>
  <si>
    <t>MAN</t>
  </si>
  <si>
    <t>WOMAN</t>
  </si>
  <si>
    <t>RATIO/SIZE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</si>
</sst>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scheme val="minor"/>
    </font>
    <font>
      <b/>
      <i/>
      <sz val="13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CFCFCF"/>
        <bgColor rgb="FF000000"/>
      </patternFill>
    </fill>
    <fill>
      <patternFill patternType="solid">
        <fgColor rgb="FFF2F2F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12" xfId="0" applyFill="1" applyBorder="1"/>
    <xf numFmtId="0" fontId="0" fillId="5" borderId="13" xfId="0" applyFill="1" applyBorder="1"/>
    <xf numFmtId="0" fontId="0" fillId="6" borderId="14" xfId="0" applyFill="1" applyBorder="1"/>
    <xf numFmtId="0" fontId="0" fillId="3" borderId="3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4" fillId="9" borderId="14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g"/><Relationship Id="rId49" Type="http://schemas.openxmlformats.org/officeDocument/2006/relationships/image" Target="../media/image49.jpeg"/><Relationship Id="rId57" Type="http://schemas.openxmlformats.org/officeDocument/2006/relationships/image" Target="../media/image57.jp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19050</xdr:rowOff>
    </xdr:from>
    <xdr:to>
      <xdr:col>4</xdr:col>
      <xdr:colOff>1314450</xdr:colOff>
      <xdr:row>1</xdr:row>
      <xdr:rowOff>876681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8B82FAEF-F8E2-4B4A-BF31-8203DECB1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32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</xdr:row>
      <xdr:rowOff>19050</xdr:rowOff>
    </xdr:from>
    <xdr:to>
      <xdr:col>4</xdr:col>
      <xdr:colOff>1314450</xdr:colOff>
      <xdr:row>2</xdr:row>
      <xdr:rowOff>876681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701862A6-89D3-4381-A612-1BE22B054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157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</xdr:row>
      <xdr:rowOff>19050</xdr:rowOff>
    </xdr:from>
    <xdr:to>
      <xdr:col>4</xdr:col>
      <xdr:colOff>1314450</xdr:colOff>
      <xdr:row>3</xdr:row>
      <xdr:rowOff>876681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141D4D0A-6B96-4348-A7E1-E234CEA87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983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</xdr:row>
      <xdr:rowOff>19050</xdr:rowOff>
    </xdr:from>
    <xdr:to>
      <xdr:col>4</xdr:col>
      <xdr:colOff>1314450</xdr:colOff>
      <xdr:row>4</xdr:row>
      <xdr:rowOff>876681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16865F04-DC65-49C5-A8BE-5B02F856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808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19050</xdr:rowOff>
    </xdr:from>
    <xdr:to>
      <xdr:col>4</xdr:col>
      <xdr:colOff>1314450</xdr:colOff>
      <xdr:row>5</xdr:row>
      <xdr:rowOff>876681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24C03BBE-40C7-4CF8-BC51-FC2236BB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634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6</xdr:row>
      <xdr:rowOff>19050</xdr:rowOff>
    </xdr:from>
    <xdr:to>
      <xdr:col>4</xdr:col>
      <xdr:colOff>1314450</xdr:colOff>
      <xdr:row>6</xdr:row>
      <xdr:rowOff>876681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42A5AD1E-AC44-49D0-B697-E55DFDCE4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4459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7</xdr:row>
      <xdr:rowOff>19050</xdr:rowOff>
    </xdr:from>
    <xdr:to>
      <xdr:col>4</xdr:col>
      <xdr:colOff>1314450</xdr:colOff>
      <xdr:row>7</xdr:row>
      <xdr:rowOff>876681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A4FE9A65-FCD4-4635-A33F-A2F3A1DAE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5285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8</xdr:row>
      <xdr:rowOff>19050</xdr:rowOff>
    </xdr:from>
    <xdr:to>
      <xdr:col>4</xdr:col>
      <xdr:colOff>1314450</xdr:colOff>
      <xdr:row>8</xdr:row>
      <xdr:rowOff>876681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2089DE7C-1028-417F-B5C7-E5DB87B4B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6110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9</xdr:row>
      <xdr:rowOff>19050</xdr:rowOff>
    </xdr:from>
    <xdr:to>
      <xdr:col>4</xdr:col>
      <xdr:colOff>1314450</xdr:colOff>
      <xdr:row>9</xdr:row>
      <xdr:rowOff>876681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D4A040EB-E843-4AB5-ABE6-69587DC2B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6936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10</xdr:row>
      <xdr:rowOff>19050</xdr:rowOff>
    </xdr:from>
    <xdr:to>
      <xdr:col>4</xdr:col>
      <xdr:colOff>1314450</xdr:colOff>
      <xdr:row>10</xdr:row>
      <xdr:rowOff>876681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1CE4E343-70B4-4652-B423-7A9A5868C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7761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11</xdr:row>
      <xdr:rowOff>19050</xdr:rowOff>
    </xdr:from>
    <xdr:to>
      <xdr:col>4</xdr:col>
      <xdr:colOff>1314450</xdr:colOff>
      <xdr:row>11</xdr:row>
      <xdr:rowOff>876681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FC3D7EFD-45EF-4859-9462-95C5A5FCB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8587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12</xdr:row>
      <xdr:rowOff>19050</xdr:rowOff>
    </xdr:from>
    <xdr:to>
      <xdr:col>4</xdr:col>
      <xdr:colOff>1314450</xdr:colOff>
      <xdr:row>12</xdr:row>
      <xdr:rowOff>876681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24501DE6-5A6C-4CC4-B1A7-2A82BC16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9412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13</xdr:row>
      <xdr:rowOff>19050</xdr:rowOff>
    </xdr:from>
    <xdr:to>
      <xdr:col>4</xdr:col>
      <xdr:colOff>1314450</xdr:colOff>
      <xdr:row>13</xdr:row>
      <xdr:rowOff>876681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7205B9F7-E8B2-4C3A-B41D-620CA4DD4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0238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14</xdr:row>
      <xdr:rowOff>19050</xdr:rowOff>
    </xdr:from>
    <xdr:to>
      <xdr:col>4</xdr:col>
      <xdr:colOff>1314450</xdr:colOff>
      <xdr:row>14</xdr:row>
      <xdr:rowOff>876681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1B63C27A-590F-4919-933D-C5483BC6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1063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15</xdr:row>
      <xdr:rowOff>19050</xdr:rowOff>
    </xdr:from>
    <xdr:to>
      <xdr:col>4</xdr:col>
      <xdr:colOff>1314450</xdr:colOff>
      <xdr:row>15</xdr:row>
      <xdr:rowOff>876681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7452EB26-5613-48C1-AAA1-9F5934213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1889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16</xdr:row>
      <xdr:rowOff>19050</xdr:rowOff>
    </xdr:from>
    <xdr:to>
      <xdr:col>4</xdr:col>
      <xdr:colOff>1314450</xdr:colOff>
      <xdr:row>16</xdr:row>
      <xdr:rowOff>876681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66D6ED32-EA1B-47F0-814C-C56984B0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2714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17</xdr:row>
      <xdr:rowOff>19050</xdr:rowOff>
    </xdr:from>
    <xdr:to>
      <xdr:col>4</xdr:col>
      <xdr:colOff>1314450</xdr:colOff>
      <xdr:row>17</xdr:row>
      <xdr:rowOff>876681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8C17B98-B393-4F32-9BAA-B9673639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3540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18</xdr:row>
      <xdr:rowOff>19050</xdr:rowOff>
    </xdr:from>
    <xdr:to>
      <xdr:col>4</xdr:col>
      <xdr:colOff>1314450</xdr:colOff>
      <xdr:row>18</xdr:row>
      <xdr:rowOff>876681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40BEBA90-FA05-44BF-A618-27838E721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4365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19</xdr:row>
      <xdr:rowOff>19050</xdr:rowOff>
    </xdr:from>
    <xdr:to>
      <xdr:col>4</xdr:col>
      <xdr:colOff>1314450</xdr:colOff>
      <xdr:row>19</xdr:row>
      <xdr:rowOff>876681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2BEB84BB-029F-4E7B-89A5-B604200EB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5191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20</xdr:row>
      <xdr:rowOff>19050</xdr:rowOff>
    </xdr:from>
    <xdr:to>
      <xdr:col>4</xdr:col>
      <xdr:colOff>1314450</xdr:colOff>
      <xdr:row>20</xdr:row>
      <xdr:rowOff>876681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DCF7EA6D-D831-4DB9-A9B2-A3C2768C5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6016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21</xdr:row>
      <xdr:rowOff>19050</xdr:rowOff>
    </xdr:from>
    <xdr:to>
      <xdr:col>4</xdr:col>
      <xdr:colOff>1314450</xdr:colOff>
      <xdr:row>21</xdr:row>
      <xdr:rowOff>876681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4C909F91-EEF9-4493-AB62-F09F30CC3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6842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22</xdr:row>
      <xdr:rowOff>19050</xdr:rowOff>
    </xdr:from>
    <xdr:to>
      <xdr:col>4</xdr:col>
      <xdr:colOff>1314450</xdr:colOff>
      <xdr:row>22</xdr:row>
      <xdr:rowOff>876681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B2B70221-DDEE-4AB0-B143-091875EB2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7667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23</xdr:row>
      <xdr:rowOff>19050</xdr:rowOff>
    </xdr:from>
    <xdr:to>
      <xdr:col>4</xdr:col>
      <xdr:colOff>1314450</xdr:colOff>
      <xdr:row>23</xdr:row>
      <xdr:rowOff>876681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1B834536-FE14-4F1A-9334-0298B333B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8493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24</xdr:row>
      <xdr:rowOff>19050</xdr:rowOff>
    </xdr:from>
    <xdr:to>
      <xdr:col>4</xdr:col>
      <xdr:colOff>1314450</xdr:colOff>
      <xdr:row>24</xdr:row>
      <xdr:rowOff>876681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85F83DC2-9B0E-41CC-B178-9EB9DC7FA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9318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25</xdr:row>
      <xdr:rowOff>19050</xdr:rowOff>
    </xdr:from>
    <xdr:to>
      <xdr:col>4</xdr:col>
      <xdr:colOff>1314450</xdr:colOff>
      <xdr:row>25</xdr:row>
      <xdr:rowOff>876681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3B152DA5-F7F9-47CE-86BB-726140ED3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0144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26</xdr:row>
      <xdr:rowOff>19050</xdr:rowOff>
    </xdr:from>
    <xdr:to>
      <xdr:col>4</xdr:col>
      <xdr:colOff>1314450</xdr:colOff>
      <xdr:row>26</xdr:row>
      <xdr:rowOff>876681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49C30B36-57D1-48C8-BE99-A44988C4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0969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27</xdr:row>
      <xdr:rowOff>19050</xdr:rowOff>
    </xdr:from>
    <xdr:to>
      <xdr:col>4</xdr:col>
      <xdr:colOff>1314450</xdr:colOff>
      <xdr:row>27</xdr:row>
      <xdr:rowOff>876681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220EE8F8-1228-4E75-A139-C6EF10127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1795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28</xdr:row>
      <xdr:rowOff>19050</xdr:rowOff>
    </xdr:from>
    <xdr:to>
      <xdr:col>4</xdr:col>
      <xdr:colOff>1314450</xdr:colOff>
      <xdr:row>28</xdr:row>
      <xdr:rowOff>876681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4819C141-8F48-45B0-9B46-34FA2337B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2620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29</xdr:row>
      <xdr:rowOff>19050</xdr:rowOff>
    </xdr:from>
    <xdr:to>
      <xdr:col>4</xdr:col>
      <xdr:colOff>1314450</xdr:colOff>
      <xdr:row>29</xdr:row>
      <xdr:rowOff>876681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3E1933E9-9F3F-48F3-89A3-4334505B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3446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30</xdr:row>
      <xdr:rowOff>19050</xdr:rowOff>
    </xdr:from>
    <xdr:to>
      <xdr:col>4</xdr:col>
      <xdr:colOff>1314450</xdr:colOff>
      <xdr:row>30</xdr:row>
      <xdr:rowOff>876681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CF23B3F0-7D5D-4F76-8186-B36B7F6C5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4271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31</xdr:row>
      <xdr:rowOff>19050</xdr:rowOff>
    </xdr:from>
    <xdr:to>
      <xdr:col>4</xdr:col>
      <xdr:colOff>1314450</xdr:colOff>
      <xdr:row>31</xdr:row>
      <xdr:rowOff>876681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7DB45ECA-DEA6-4428-BE54-D083B56F6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5097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32</xdr:row>
      <xdr:rowOff>19050</xdr:rowOff>
    </xdr:from>
    <xdr:to>
      <xdr:col>4</xdr:col>
      <xdr:colOff>1314450</xdr:colOff>
      <xdr:row>32</xdr:row>
      <xdr:rowOff>876681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9B20EA86-1D8E-4D1B-9858-1785AA5D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5922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33</xdr:row>
      <xdr:rowOff>19050</xdr:rowOff>
    </xdr:from>
    <xdr:to>
      <xdr:col>4</xdr:col>
      <xdr:colOff>1314450</xdr:colOff>
      <xdr:row>33</xdr:row>
      <xdr:rowOff>876681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2A8C542B-F614-4D69-A528-23FF76A7A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6748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34</xdr:row>
      <xdr:rowOff>19050</xdr:rowOff>
    </xdr:from>
    <xdr:to>
      <xdr:col>4</xdr:col>
      <xdr:colOff>1314450</xdr:colOff>
      <xdr:row>34</xdr:row>
      <xdr:rowOff>876681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A287F943-E4FB-4A3F-8D8E-8670FA24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7573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35</xdr:row>
      <xdr:rowOff>19050</xdr:rowOff>
    </xdr:from>
    <xdr:to>
      <xdr:col>4</xdr:col>
      <xdr:colOff>1314450</xdr:colOff>
      <xdr:row>35</xdr:row>
      <xdr:rowOff>876681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8AD8B24E-705A-487E-8A6C-DAA2C379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8399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36</xdr:row>
      <xdr:rowOff>0</xdr:rowOff>
    </xdr:from>
    <xdr:to>
      <xdr:col>4</xdr:col>
      <xdr:colOff>1314450</xdr:colOff>
      <xdr:row>36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16903B4F-B921-4FBD-89EA-394C0CE90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9205767"/>
          <a:ext cx="1285875" cy="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36</xdr:row>
      <xdr:rowOff>19050</xdr:rowOff>
    </xdr:from>
    <xdr:to>
      <xdr:col>4</xdr:col>
      <xdr:colOff>1314450</xdr:colOff>
      <xdr:row>36</xdr:row>
      <xdr:rowOff>876681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8D5914B0-A1D2-4D18-8244-1BC74D36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29224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37</xdr:row>
      <xdr:rowOff>19050</xdr:rowOff>
    </xdr:from>
    <xdr:to>
      <xdr:col>4</xdr:col>
      <xdr:colOff>1314450</xdr:colOff>
      <xdr:row>37</xdr:row>
      <xdr:rowOff>876681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18BE3819-3541-458C-9F3E-95CC5B71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0050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38</xdr:row>
      <xdr:rowOff>19050</xdr:rowOff>
    </xdr:from>
    <xdr:to>
      <xdr:col>4</xdr:col>
      <xdr:colOff>1314450</xdr:colOff>
      <xdr:row>38</xdr:row>
      <xdr:rowOff>876681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E2F072D2-988C-4AF4-909A-324E60E57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0875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39</xdr:row>
      <xdr:rowOff>0</xdr:rowOff>
    </xdr:from>
    <xdr:to>
      <xdr:col>4</xdr:col>
      <xdr:colOff>1314450</xdr:colOff>
      <xdr:row>39</xdr:row>
      <xdr:rowOff>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F24475A6-A235-4825-9697-83F0EC2B2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1682267"/>
          <a:ext cx="1285875" cy="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39</xdr:row>
      <xdr:rowOff>19050</xdr:rowOff>
    </xdr:from>
    <xdr:to>
      <xdr:col>4</xdr:col>
      <xdr:colOff>1314450</xdr:colOff>
      <xdr:row>39</xdr:row>
      <xdr:rowOff>876681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53238740-452E-4AE1-AFD2-DFD39E3E1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1701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40</xdr:row>
      <xdr:rowOff>19050</xdr:rowOff>
    </xdr:from>
    <xdr:to>
      <xdr:col>4</xdr:col>
      <xdr:colOff>1314450</xdr:colOff>
      <xdr:row>40</xdr:row>
      <xdr:rowOff>876681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BE7BD595-8567-4101-BAB4-0D25A8CB9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2526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41</xdr:row>
      <xdr:rowOff>19050</xdr:rowOff>
    </xdr:from>
    <xdr:to>
      <xdr:col>4</xdr:col>
      <xdr:colOff>1314450</xdr:colOff>
      <xdr:row>41</xdr:row>
      <xdr:rowOff>876681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1EEEBB05-3486-4324-BABE-A07063E69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3352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42</xdr:row>
      <xdr:rowOff>19050</xdr:rowOff>
    </xdr:from>
    <xdr:to>
      <xdr:col>4</xdr:col>
      <xdr:colOff>1314450</xdr:colOff>
      <xdr:row>42</xdr:row>
      <xdr:rowOff>876681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775415C7-95D3-4FC8-87E9-A1C54FE7D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4177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43</xdr:row>
      <xdr:rowOff>19050</xdr:rowOff>
    </xdr:from>
    <xdr:to>
      <xdr:col>4</xdr:col>
      <xdr:colOff>1314450</xdr:colOff>
      <xdr:row>43</xdr:row>
      <xdr:rowOff>876681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F26DC1D4-EA90-4346-9582-B068AB1D2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5003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44</xdr:row>
      <xdr:rowOff>19050</xdr:rowOff>
    </xdr:from>
    <xdr:to>
      <xdr:col>4</xdr:col>
      <xdr:colOff>1314450</xdr:colOff>
      <xdr:row>44</xdr:row>
      <xdr:rowOff>876681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F2EE1BEA-E2BB-4D9A-A0D4-2F0922017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5828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45</xdr:row>
      <xdr:rowOff>19050</xdr:rowOff>
    </xdr:from>
    <xdr:to>
      <xdr:col>4</xdr:col>
      <xdr:colOff>1314450</xdr:colOff>
      <xdr:row>45</xdr:row>
      <xdr:rowOff>876681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1FD7C486-0B61-486F-A376-383FAA3B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6654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46</xdr:row>
      <xdr:rowOff>19050</xdr:rowOff>
    </xdr:from>
    <xdr:to>
      <xdr:col>4</xdr:col>
      <xdr:colOff>1314450</xdr:colOff>
      <xdr:row>46</xdr:row>
      <xdr:rowOff>876681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554F7DB2-5375-4E82-B158-6A0BA6593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7479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47</xdr:row>
      <xdr:rowOff>19050</xdr:rowOff>
    </xdr:from>
    <xdr:to>
      <xdr:col>4</xdr:col>
      <xdr:colOff>1314450</xdr:colOff>
      <xdr:row>47</xdr:row>
      <xdr:rowOff>876681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19766654-9B96-4E7D-8542-74C733822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8305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48</xdr:row>
      <xdr:rowOff>19050</xdr:rowOff>
    </xdr:from>
    <xdr:to>
      <xdr:col>4</xdr:col>
      <xdr:colOff>1314450</xdr:colOff>
      <xdr:row>48</xdr:row>
      <xdr:rowOff>876681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6A8A0AB4-8EA5-4D36-A581-06D2E8503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9130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49</xdr:row>
      <xdr:rowOff>19050</xdr:rowOff>
    </xdr:from>
    <xdr:to>
      <xdr:col>4</xdr:col>
      <xdr:colOff>1314450</xdr:colOff>
      <xdr:row>49</xdr:row>
      <xdr:rowOff>876681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FB2C13DB-65F7-4EEC-B466-112CD9C30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39956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50</xdr:row>
      <xdr:rowOff>19050</xdr:rowOff>
    </xdr:from>
    <xdr:to>
      <xdr:col>4</xdr:col>
      <xdr:colOff>1314450</xdr:colOff>
      <xdr:row>50</xdr:row>
      <xdr:rowOff>876681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5E5C68A5-B086-411E-AFE7-FD9CAEF2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40781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51</xdr:row>
      <xdr:rowOff>0</xdr:rowOff>
    </xdr:from>
    <xdr:to>
      <xdr:col>4</xdr:col>
      <xdr:colOff>1314450</xdr:colOff>
      <xdr:row>51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556AA9CD-63B1-490C-A1CB-4186FAE22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41588267"/>
          <a:ext cx="1285875" cy="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51</xdr:row>
      <xdr:rowOff>19050</xdr:rowOff>
    </xdr:from>
    <xdr:to>
      <xdr:col>4</xdr:col>
      <xdr:colOff>1314450</xdr:colOff>
      <xdr:row>51</xdr:row>
      <xdr:rowOff>876681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3713ACD4-8FDF-4434-B6D6-1A00D3C9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416073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52</xdr:row>
      <xdr:rowOff>19050</xdr:rowOff>
    </xdr:from>
    <xdr:to>
      <xdr:col>4</xdr:col>
      <xdr:colOff>1314450</xdr:colOff>
      <xdr:row>52</xdr:row>
      <xdr:rowOff>876681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B7104C26-E656-45A4-8BB2-F48B22540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42432817"/>
          <a:ext cx="1285875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53</xdr:row>
      <xdr:rowOff>0</xdr:rowOff>
    </xdr:from>
    <xdr:to>
      <xdr:col>4</xdr:col>
      <xdr:colOff>1314450</xdr:colOff>
      <xdr:row>53</xdr:row>
      <xdr:rowOff>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D68D68FA-DE6C-4A68-AD65-C0E22B784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43239267"/>
          <a:ext cx="1285875" cy="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53</xdr:row>
      <xdr:rowOff>0</xdr:rowOff>
    </xdr:from>
    <xdr:to>
      <xdr:col>4</xdr:col>
      <xdr:colOff>1314450</xdr:colOff>
      <xdr:row>53</xdr:row>
      <xdr:rowOff>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E0E13489-74A3-4F59-8ADE-0520CB3FC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43239267"/>
          <a:ext cx="1285875" cy="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53</xdr:row>
      <xdr:rowOff>0</xdr:rowOff>
    </xdr:from>
    <xdr:to>
      <xdr:col>4</xdr:col>
      <xdr:colOff>1314450</xdr:colOff>
      <xdr:row>53</xdr:row>
      <xdr:rowOff>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9A6F377E-64AF-4250-8201-BE8BAE026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43239267"/>
          <a:ext cx="1285875" cy="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53</xdr:row>
      <xdr:rowOff>19050</xdr:rowOff>
    </xdr:from>
    <xdr:to>
      <xdr:col>4</xdr:col>
      <xdr:colOff>1313878</xdr:colOff>
      <xdr:row>53</xdr:row>
      <xdr:rowOff>876681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06397682-7B70-49E6-904D-A3A71B1C4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43258317"/>
          <a:ext cx="1285303" cy="806831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14</xdr:row>
      <xdr:rowOff>0</xdr:rowOff>
    </xdr:from>
    <xdr:to>
      <xdr:col>4</xdr:col>
      <xdr:colOff>1314450</xdr:colOff>
      <xdr:row>14</xdr:row>
      <xdr:rowOff>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20ACB725-05BB-4BD7-BF6B-648411F81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3608" y="11044767"/>
          <a:ext cx="128587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66674</xdr:colOff>
      <xdr:row>67</xdr:row>
      <xdr:rowOff>200025</xdr:rowOff>
    </xdr:from>
    <xdr:to>
      <xdr:col>4</xdr:col>
      <xdr:colOff>1345081</xdr:colOff>
      <xdr:row>68</xdr:row>
      <xdr:rowOff>10165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89BE4753-3498-454D-BA6C-5B8EC950E9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39687" r="16602" b="31208"/>
        <a:stretch/>
      </xdr:blipFill>
      <xdr:spPr bwMode="auto">
        <a:xfrm>
          <a:off x="5201707" y="54996292"/>
          <a:ext cx="1278407" cy="54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66674</xdr:colOff>
      <xdr:row>55</xdr:row>
      <xdr:rowOff>161925</xdr:rowOff>
    </xdr:from>
    <xdr:to>
      <xdr:col>4</xdr:col>
      <xdr:colOff>1313625</xdr:colOff>
      <xdr:row>55</xdr:row>
      <xdr:rowOff>684544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E2101808-E51F-41A7-8654-7F6E9D55F8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5" t="31751" r="12688" b="38087"/>
        <a:stretch/>
      </xdr:blipFill>
      <xdr:spPr bwMode="auto">
        <a:xfrm>
          <a:off x="5201707" y="45052192"/>
          <a:ext cx="1246951" cy="522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61</xdr:row>
      <xdr:rowOff>209551</xdr:rowOff>
    </xdr:from>
    <xdr:to>
      <xdr:col>4</xdr:col>
      <xdr:colOff>1298324</xdr:colOff>
      <xdr:row>63</xdr:row>
      <xdr:rowOff>85429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40AE2989-3172-4037-BD59-E179BA0016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2"/>
        <a:stretch/>
      </xdr:blipFill>
      <xdr:spPr bwMode="auto">
        <a:xfrm>
          <a:off x="5211233" y="50052818"/>
          <a:ext cx="1222124" cy="1349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64</xdr:row>
      <xdr:rowOff>142876</xdr:rowOff>
    </xdr:from>
    <xdr:to>
      <xdr:col>4</xdr:col>
      <xdr:colOff>1300187</xdr:colOff>
      <xdr:row>64</xdr:row>
      <xdr:rowOff>721776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F73AE10E-FC83-4623-8B96-488E6EFBE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29" t="32279" r="14804" b="35442"/>
        <a:stretch/>
      </xdr:blipFill>
      <xdr:spPr bwMode="auto">
        <a:xfrm>
          <a:off x="5144558" y="52462643"/>
          <a:ext cx="1290662" cy="57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73</xdr:row>
      <xdr:rowOff>666750</xdr:rowOff>
    </xdr:from>
    <xdr:to>
      <xdr:col>4</xdr:col>
      <xdr:colOff>1278550</xdr:colOff>
      <xdr:row>74</xdr:row>
      <xdr:rowOff>515401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9205D93B-9AE7-477D-8752-C50F4911F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7" t="30163" r="6337" b="30679"/>
        <a:stretch/>
      </xdr:blipFill>
      <xdr:spPr bwMode="auto">
        <a:xfrm>
          <a:off x="5154083" y="60416017"/>
          <a:ext cx="1259500" cy="585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78</xdr:row>
      <xdr:rowOff>685800</xdr:rowOff>
    </xdr:from>
    <xdr:to>
      <xdr:col>4</xdr:col>
      <xdr:colOff>1269749</xdr:colOff>
      <xdr:row>79</xdr:row>
      <xdr:rowOff>566612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D375968B-F25C-462F-B6C8-3D6E709A35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08" t="32808" r="16392" b="35441"/>
        <a:stretch/>
      </xdr:blipFill>
      <xdr:spPr bwMode="auto">
        <a:xfrm>
          <a:off x="5182658" y="64562567"/>
          <a:ext cx="1222124" cy="61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95249</xdr:colOff>
      <xdr:row>59</xdr:row>
      <xdr:rowOff>107464</xdr:rowOff>
    </xdr:from>
    <xdr:to>
      <xdr:col>4</xdr:col>
      <xdr:colOff>1293252</xdr:colOff>
      <xdr:row>60</xdr:row>
      <xdr:rowOff>76140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471126CA-D088-482C-81E4-029AF0B91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92" t="23813" r="16392" b="37558"/>
        <a:stretch/>
      </xdr:blipFill>
      <xdr:spPr bwMode="auto">
        <a:xfrm>
          <a:off x="5230282" y="48299731"/>
          <a:ext cx="1198003" cy="705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58</xdr:row>
      <xdr:rowOff>161925</xdr:rowOff>
    </xdr:from>
    <xdr:to>
      <xdr:col>4</xdr:col>
      <xdr:colOff>1272353</xdr:colOff>
      <xdr:row>59</xdr:row>
      <xdr:rowOff>90979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258816BB-DE68-4BC9-9D53-72C6095E8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62" t="26459" r="13217" b="30150"/>
        <a:stretch/>
      </xdr:blipFill>
      <xdr:spPr bwMode="auto">
        <a:xfrm>
          <a:off x="5354108" y="47528692"/>
          <a:ext cx="1053278" cy="665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60</xdr:row>
      <xdr:rowOff>123826</xdr:rowOff>
    </xdr:from>
    <xdr:to>
      <xdr:col>4</xdr:col>
      <xdr:colOff>1316954</xdr:colOff>
      <xdr:row>61</xdr:row>
      <xdr:rowOff>109162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D8E52C05-D52E-4012-AA73-3FBF2219E2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5" t="29104" r="15863" b="34913"/>
        <a:stretch/>
      </xdr:blipFill>
      <xdr:spPr bwMode="auto">
        <a:xfrm>
          <a:off x="5220758" y="49141593"/>
          <a:ext cx="1231229" cy="72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57</xdr:row>
      <xdr:rowOff>133350</xdr:rowOff>
    </xdr:from>
    <xdr:to>
      <xdr:col>4</xdr:col>
      <xdr:colOff>1253920</xdr:colOff>
      <xdr:row>58</xdr:row>
      <xdr:rowOff>23893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17BD25D1-26D2-4488-8F60-B821271CD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7" t="25400" r="13217" b="33325"/>
        <a:stretch/>
      </xdr:blipFill>
      <xdr:spPr bwMode="auto">
        <a:xfrm>
          <a:off x="5287433" y="46674617"/>
          <a:ext cx="1101520" cy="62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80</xdr:row>
      <xdr:rowOff>766082</xdr:rowOff>
    </xdr:from>
    <xdr:to>
      <xdr:col>4</xdr:col>
      <xdr:colOff>1272719</xdr:colOff>
      <xdr:row>81</xdr:row>
      <xdr:rowOff>561767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88BF8D34-A0CA-4CAB-8FAC-4F80DDF64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16" t="33338" r="11100" b="32795"/>
        <a:stretch/>
      </xdr:blipFill>
      <xdr:spPr bwMode="auto">
        <a:xfrm>
          <a:off x="5201708" y="66293849"/>
          <a:ext cx="1206044" cy="55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76</xdr:row>
      <xdr:rowOff>533401</xdr:rowOff>
    </xdr:from>
    <xdr:to>
      <xdr:col>4</xdr:col>
      <xdr:colOff>1315021</xdr:colOff>
      <xdr:row>77</xdr:row>
      <xdr:rowOff>541460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BCE33F8C-3594-4067-B490-B5717F2E9C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7" t="26987" r="17979" b="38088"/>
        <a:stretch/>
      </xdr:blipFill>
      <xdr:spPr bwMode="auto">
        <a:xfrm>
          <a:off x="5163608" y="62759168"/>
          <a:ext cx="1286446" cy="744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38099</xdr:colOff>
      <xdr:row>75</xdr:row>
      <xdr:rowOff>152401</xdr:rowOff>
    </xdr:from>
    <xdr:to>
      <xdr:col>4</xdr:col>
      <xdr:colOff>1323228</xdr:colOff>
      <xdr:row>76</xdr:row>
      <xdr:rowOff>42944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51F4F1C5-9659-4762-A6AB-B1E80D458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5" t="31750" r="18508" b="35971"/>
        <a:stretch/>
      </xdr:blipFill>
      <xdr:spPr bwMode="auto">
        <a:xfrm>
          <a:off x="5173132" y="61552668"/>
          <a:ext cx="1285129" cy="62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71</xdr:row>
      <xdr:rowOff>157414</xdr:rowOff>
    </xdr:from>
    <xdr:to>
      <xdr:col>4</xdr:col>
      <xdr:colOff>1258123</xdr:colOff>
      <xdr:row>72</xdr:row>
      <xdr:rowOff>51766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B635DA80-93B2-48E0-8682-4299C798E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3" t="26987" r="12688" b="35442"/>
        <a:stretch/>
      </xdr:blipFill>
      <xdr:spPr bwMode="auto">
        <a:xfrm>
          <a:off x="5211233" y="58255681"/>
          <a:ext cx="1181923" cy="630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69</xdr:row>
      <xdr:rowOff>247650</xdr:rowOff>
    </xdr:from>
    <xdr:to>
      <xdr:col>4</xdr:col>
      <xdr:colOff>1291769</xdr:colOff>
      <xdr:row>70</xdr:row>
      <xdr:rowOff>49750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F5959C2B-4509-41E0-AD40-A66FBE272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6" t="25929" r="11630" b="38617"/>
        <a:stretch/>
      </xdr:blipFill>
      <xdr:spPr bwMode="auto">
        <a:xfrm>
          <a:off x="5220758" y="56694917"/>
          <a:ext cx="1206044" cy="53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3"/>
  <sheetViews>
    <sheetView tabSelected="1" workbookViewId="0">
      <selection activeCell="O7" sqref="O7"/>
    </sheetView>
  </sheetViews>
  <sheetFormatPr defaultRowHeight="14.25"/>
  <cols>
    <col min="1" max="1" width="19.625" bestFit="1" customWidth="1"/>
    <col min="2" max="2" width="16.125" bestFit="1" customWidth="1"/>
    <col min="3" max="3" width="11.125" bestFit="1" customWidth="1"/>
    <col min="4" max="4" width="12.375" customWidth="1"/>
    <col min="5" max="5" width="20.5" customWidth="1"/>
    <col min="8" max="8" width="16.75" bestFit="1" customWidth="1"/>
    <col min="10" max="10" width="14.5" bestFit="1" customWidth="1"/>
  </cols>
  <sheetData>
    <row r="1" spans="1:16" ht="18" thickBot="1">
      <c r="A1" s="1" t="s">
        <v>0</v>
      </c>
      <c r="B1" s="1" t="s">
        <v>1</v>
      </c>
      <c r="C1" s="1" t="s">
        <v>2</v>
      </c>
      <c r="D1" s="1" t="s">
        <v>73</v>
      </c>
      <c r="E1" s="1" t="s">
        <v>3</v>
      </c>
      <c r="F1" s="2" t="s">
        <v>4</v>
      </c>
      <c r="G1" s="2" t="s">
        <v>5</v>
      </c>
      <c r="H1" s="2" t="s">
        <v>6</v>
      </c>
      <c r="J1" s="19" t="s">
        <v>78</v>
      </c>
      <c r="K1" s="19">
        <v>40</v>
      </c>
      <c r="L1" s="19">
        <v>41</v>
      </c>
      <c r="M1" s="19">
        <v>42</v>
      </c>
      <c r="N1" s="19">
        <v>43</v>
      </c>
      <c r="O1" s="19">
        <v>44</v>
      </c>
      <c r="P1" s="19">
        <v>45</v>
      </c>
    </row>
    <row r="2" spans="1:16" ht="58.15" customHeight="1">
      <c r="A2" s="3" t="s">
        <v>7</v>
      </c>
      <c r="B2" s="3" t="s">
        <v>8</v>
      </c>
      <c r="C2" s="3">
        <v>6</v>
      </c>
      <c r="D2" s="18" t="s">
        <v>74</v>
      </c>
      <c r="E2" s="4"/>
      <c r="F2" s="5">
        <v>2</v>
      </c>
      <c r="G2" s="6">
        <v>2</v>
      </c>
      <c r="H2" s="7">
        <v>2</v>
      </c>
      <c r="I2" s="22">
        <f>+(120/15)*H2</f>
        <v>16</v>
      </c>
      <c r="J2" s="21" t="s">
        <v>76</v>
      </c>
      <c r="K2" s="21">
        <v>1</v>
      </c>
      <c r="L2" s="21">
        <v>1</v>
      </c>
      <c r="M2" s="21">
        <v>2</v>
      </c>
      <c r="N2" s="21">
        <v>2</v>
      </c>
      <c r="O2" s="21">
        <v>1</v>
      </c>
      <c r="P2" s="21">
        <v>1</v>
      </c>
    </row>
    <row r="3" spans="1:16" ht="58.15" customHeight="1">
      <c r="A3" s="3" t="s">
        <v>9</v>
      </c>
      <c r="B3" s="3" t="s">
        <v>10</v>
      </c>
      <c r="C3" s="3">
        <v>11</v>
      </c>
      <c r="D3" s="18" t="s">
        <v>75</v>
      </c>
      <c r="E3" s="4"/>
      <c r="F3" s="8">
        <v>3</v>
      </c>
      <c r="G3" s="9">
        <v>3</v>
      </c>
      <c r="H3" s="10">
        <v>5</v>
      </c>
      <c r="I3" s="22">
        <f>+(132/16.5)*H3</f>
        <v>40</v>
      </c>
    </row>
    <row r="4" spans="1:16" ht="58.15" customHeight="1">
      <c r="A4" s="3" t="s">
        <v>9</v>
      </c>
      <c r="B4" s="3" t="s">
        <v>11</v>
      </c>
      <c r="C4" s="3">
        <v>9</v>
      </c>
      <c r="D4" s="18" t="s">
        <v>75</v>
      </c>
      <c r="E4" s="4"/>
      <c r="F4" s="8">
        <v>3</v>
      </c>
      <c r="G4" s="9">
        <v>2</v>
      </c>
      <c r="H4" s="10">
        <v>4</v>
      </c>
      <c r="I4" s="22">
        <f>+(132/16.5)*H4</f>
        <v>32</v>
      </c>
      <c r="J4" s="19" t="s">
        <v>78</v>
      </c>
      <c r="K4" s="19">
        <v>36</v>
      </c>
      <c r="L4" s="19">
        <v>37</v>
      </c>
      <c r="M4" s="19">
        <v>38</v>
      </c>
      <c r="N4" s="19">
        <v>39</v>
      </c>
      <c r="O4" s="19">
        <v>40</v>
      </c>
      <c r="P4" s="19">
        <v>41</v>
      </c>
    </row>
    <row r="5" spans="1:16" ht="58.15" customHeight="1">
      <c r="A5" s="3" t="s">
        <v>9</v>
      </c>
      <c r="B5" s="3" t="s">
        <v>12</v>
      </c>
      <c r="C5" s="3">
        <v>25</v>
      </c>
      <c r="D5" s="18" t="s">
        <v>75</v>
      </c>
      <c r="E5" s="4"/>
      <c r="F5" s="8">
        <v>7</v>
      </c>
      <c r="G5" s="9">
        <v>6</v>
      </c>
      <c r="H5" s="10">
        <v>12</v>
      </c>
      <c r="I5" s="22">
        <f t="shared" ref="I5" si="0">+(132/16.5)*H5</f>
        <v>96</v>
      </c>
      <c r="J5" s="20" t="s">
        <v>77</v>
      </c>
      <c r="K5" s="20">
        <v>1</v>
      </c>
      <c r="L5" s="20">
        <v>1</v>
      </c>
      <c r="M5" s="20">
        <v>2</v>
      </c>
      <c r="N5" s="20">
        <v>2</v>
      </c>
      <c r="O5" s="20">
        <v>1</v>
      </c>
      <c r="P5" s="20">
        <v>1</v>
      </c>
    </row>
    <row r="6" spans="1:16" ht="58.15" customHeight="1">
      <c r="A6" s="3" t="s">
        <v>13</v>
      </c>
      <c r="B6" s="3" t="s">
        <v>10</v>
      </c>
      <c r="C6" s="3">
        <v>29</v>
      </c>
      <c r="D6" s="18" t="s">
        <v>75</v>
      </c>
      <c r="E6" s="4"/>
      <c r="F6" s="8">
        <v>8</v>
      </c>
      <c r="G6" s="9">
        <v>8</v>
      </c>
      <c r="H6" s="10">
        <v>13</v>
      </c>
      <c r="I6" s="22">
        <f>+(108/13.5)*H6</f>
        <v>104</v>
      </c>
    </row>
    <row r="7" spans="1:16" ht="58.15" customHeight="1">
      <c r="A7" s="3" t="s">
        <v>14</v>
      </c>
      <c r="B7" s="3" t="s">
        <v>10</v>
      </c>
      <c r="C7" s="3">
        <v>13</v>
      </c>
      <c r="D7" s="18" t="s">
        <v>75</v>
      </c>
      <c r="E7" s="4"/>
      <c r="F7" s="8">
        <v>4</v>
      </c>
      <c r="G7" s="9">
        <v>3</v>
      </c>
      <c r="H7" s="10">
        <v>6</v>
      </c>
      <c r="I7" s="22">
        <f>+(112/14)*H7</f>
        <v>48</v>
      </c>
    </row>
    <row r="8" spans="1:16" ht="58.15" customHeight="1">
      <c r="A8" s="3" t="s">
        <v>14</v>
      </c>
      <c r="B8" s="3" t="s">
        <v>12</v>
      </c>
      <c r="C8" s="3">
        <v>17</v>
      </c>
      <c r="D8" s="18" t="s">
        <v>75</v>
      </c>
      <c r="E8" s="4"/>
      <c r="F8" s="8">
        <v>5</v>
      </c>
      <c r="G8" s="9">
        <v>4</v>
      </c>
      <c r="H8" s="10">
        <v>8</v>
      </c>
      <c r="I8" s="22">
        <f>+(112/14)*H8</f>
        <v>64</v>
      </c>
    </row>
    <row r="9" spans="1:16" ht="58.15" customHeight="1">
      <c r="A9" s="3" t="s">
        <v>15</v>
      </c>
      <c r="B9" s="3" t="s">
        <v>10</v>
      </c>
      <c r="C9" s="3">
        <v>10</v>
      </c>
      <c r="D9" s="18" t="s">
        <v>75</v>
      </c>
      <c r="E9" s="4"/>
      <c r="F9" s="8">
        <v>3</v>
      </c>
      <c r="G9" s="9">
        <v>2</v>
      </c>
      <c r="H9" s="10">
        <v>5</v>
      </c>
      <c r="I9" s="22">
        <f>+(116/14.5)*H9</f>
        <v>40</v>
      </c>
    </row>
    <row r="10" spans="1:16" ht="58.15" customHeight="1">
      <c r="A10" s="3" t="s">
        <v>15</v>
      </c>
      <c r="B10" s="3" t="s">
        <v>12</v>
      </c>
      <c r="C10" s="3">
        <v>27</v>
      </c>
      <c r="D10" s="18" t="s">
        <v>75</v>
      </c>
      <c r="E10" s="4"/>
      <c r="F10" s="8">
        <v>8</v>
      </c>
      <c r="G10" s="9">
        <v>7</v>
      </c>
      <c r="H10" s="10">
        <v>12</v>
      </c>
      <c r="I10" s="22">
        <f t="shared" ref="I10:I11" si="1">+(116/14.5)*H10</f>
        <v>96</v>
      </c>
    </row>
    <row r="11" spans="1:16" ht="58.15" customHeight="1">
      <c r="A11" s="3" t="s">
        <v>15</v>
      </c>
      <c r="B11" s="3" t="s">
        <v>16</v>
      </c>
      <c r="C11" s="3">
        <v>12</v>
      </c>
      <c r="D11" s="18" t="s">
        <v>75</v>
      </c>
      <c r="E11" s="4"/>
      <c r="F11" s="8">
        <v>3</v>
      </c>
      <c r="G11" s="9">
        <v>3</v>
      </c>
      <c r="H11" s="10">
        <v>6</v>
      </c>
      <c r="I11" s="22">
        <f t="shared" si="1"/>
        <v>48</v>
      </c>
    </row>
    <row r="12" spans="1:16" ht="58.15" customHeight="1">
      <c r="A12" s="3" t="s">
        <v>17</v>
      </c>
      <c r="B12" s="3" t="s">
        <v>12</v>
      </c>
      <c r="C12" s="3">
        <v>5</v>
      </c>
      <c r="D12" s="18" t="s">
        <v>75</v>
      </c>
      <c r="E12" s="4"/>
      <c r="F12" s="8">
        <v>2</v>
      </c>
      <c r="G12" s="9">
        <v>1</v>
      </c>
      <c r="H12" s="10">
        <v>2</v>
      </c>
      <c r="I12" s="22">
        <f>+(128/16)*H12</f>
        <v>16</v>
      </c>
    </row>
    <row r="13" spans="1:16" ht="58.15" customHeight="1">
      <c r="A13" s="3" t="s">
        <v>17</v>
      </c>
      <c r="B13" s="3" t="s">
        <v>11</v>
      </c>
      <c r="C13" s="3">
        <v>8</v>
      </c>
      <c r="D13" s="18" t="s">
        <v>75</v>
      </c>
      <c r="E13" s="4"/>
      <c r="F13" s="8">
        <v>2</v>
      </c>
      <c r="G13" s="9">
        <v>2</v>
      </c>
      <c r="H13" s="10">
        <v>4</v>
      </c>
      <c r="I13" s="22">
        <f t="shared" ref="I13:I14" si="2">+(128/16)*H13</f>
        <v>32</v>
      </c>
    </row>
    <row r="14" spans="1:16" ht="58.15" customHeight="1">
      <c r="A14" s="3" t="s">
        <v>17</v>
      </c>
      <c r="B14" s="3" t="s">
        <v>18</v>
      </c>
      <c r="C14" s="3">
        <v>6</v>
      </c>
      <c r="D14" s="18" t="s">
        <v>75</v>
      </c>
      <c r="E14" s="4"/>
      <c r="F14" s="8">
        <v>2</v>
      </c>
      <c r="G14" s="9">
        <v>1</v>
      </c>
      <c r="H14" s="10">
        <v>3</v>
      </c>
      <c r="I14" s="22">
        <f t="shared" si="2"/>
        <v>24</v>
      </c>
    </row>
    <row r="15" spans="1:16" ht="58.15" customHeight="1">
      <c r="A15" s="3" t="s">
        <v>19</v>
      </c>
      <c r="B15" s="3" t="s">
        <v>12</v>
      </c>
      <c r="C15" s="3">
        <v>8</v>
      </c>
      <c r="D15" s="18" t="s">
        <v>75</v>
      </c>
      <c r="E15" s="4"/>
      <c r="F15" s="8">
        <v>2</v>
      </c>
      <c r="G15" s="9">
        <v>2</v>
      </c>
      <c r="H15" s="10">
        <v>4</v>
      </c>
      <c r="I15" s="22">
        <f>+(156/19.5)*H15</f>
        <v>32</v>
      </c>
    </row>
    <row r="16" spans="1:16" ht="58.15" customHeight="1">
      <c r="A16" s="3" t="s">
        <v>20</v>
      </c>
      <c r="B16" s="3" t="s">
        <v>12</v>
      </c>
      <c r="C16" s="3">
        <v>10</v>
      </c>
      <c r="D16" s="18" t="s">
        <v>75</v>
      </c>
      <c r="E16" s="4"/>
      <c r="F16" s="8">
        <v>3</v>
      </c>
      <c r="G16" s="9">
        <v>2</v>
      </c>
      <c r="H16" s="10">
        <v>5</v>
      </c>
      <c r="I16" s="22">
        <f>+(144/18)*H16</f>
        <v>40</v>
      </c>
    </row>
    <row r="17" spans="1:9" ht="58.15" customHeight="1">
      <c r="A17" s="3" t="s">
        <v>21</v>
      </c>
      <c r="B17" s="3" t="s">
        <v>12</v>
      </c>
      <c r="C17" s="3">
        <v>20</v>
      </c>
      <c r="D17" s="18" t="s">
        <v>75</v>
      </c>
      <c r="E17" s="4"/>
      <c r="F17" s="8">
        <v>6</v>
      </c>
      <c r="G17" s="9">
        <v>5</v>
      </c>
      <c r="H17" s="10">
        <v>9</v>
      </c>
      <c r="I17" s="22">
        <f>+(144/18)*H17</f>
        <v>72</v>
      </c>
    </row>
    <row r="18" spans="1:9" ht="58.15" customHeight="1">
      <c r="A18" s="3" t="s">
        <v>22</v>
      </c>
      <c r="B18" s="3" t="s">
        <v>12</v>
      </c>
      <c r="C18" s="3">
        <v>15</v>
      </c>
      <c r="D18" s="18" t="s">
        <v>75</v>
      </c>
      <c r="E18" s="4"/>
      <c r="F18" s="8">
        <v>4</v>
      </c>
      <c r="G18" s="9">
        <v>4</v>
      </c>
      <c r="H18" s="10">
        <v>7</v>
      </c>
      <c r="I18" s="22">
        <f>+(132/16.5)*H18</f>
        <v>56</v>
      </c>
    </row>
    <row r="19" spans="1:9" ht="58.15" customHeight="1">
      <c r="A19" s="3" t="s">
        <v>23</v>
      </c>
      <c r="B19" s="3" t="s">
        <v>12</v>
      </c>
      <c r="C19" s="3">
        <v>56</v>
      </c>
      <c r="D19" s="18" t="s">
        <v>75</v>
      </c>
      <c r="E19" s="4"/>
      <c r="F19" s="8">
        <v>15</v>
      </c>
      <c r="G19" s="9">
        <v>15</v>
      </c>
      <c r="H19" s="10">
        <v>26</v>
      </c>
      <c r="I19" s="22">
        <f t="shared" ref="I19:I23" si="3">+(128/16)*H19</f>
        <v>208</v>
      </c>
    </row>
    <row r="20" spans="1:9" ht="58.15" customHeight="1">
      <c r="A20" s="3" t="s">
        <v>23</v>
      </c>
      <c r="B20" s="3" t="s">
        <v>24</v>
      </c>
      <c r="C20" s="3">
        <v>29</v>
      </c>
      <c r="D20" s="18" t="s">
        <v>74</v>
      </c>
      <c r="E20" s="4"/>
      <c r="F20" s="8">
        <v>8</v>
      </c>
      <c r="G20" s="9">
        <v>8</v>
      </c>
      <c r="H20" s="10">
        <v>13</v>
      </c>
      <c r="I20" s="22">
        <f t="shared" si="3"/>
        <v>104</v>
      </c>
    </row>
    <row r="21" spans="1:9" ht="58.15" customHeight="1">
      <c r="A21" s="3" t="s">
        <v>25</v>
      </c>
      <c r="B21" s="3" t="s">
        <v>12</v>
      </c>
      <c r="C21" s="3">
        <v>14</v>
      </c>
      <c r="D21" s="18" t="s">
        <v>74</v>
      </c>
      <c r="E21" s="4"/>
      <c r="F21" s="8">
        <v>4</v>
      </c>
      <c r="G21" s="9">
        <v>4</v>
      </c>
      <c r="H21" s="10">
        <v>6</v>
      </c>
      <c r="I21" s="22">
        <f t="shared" si="3"/>
        <v>48</v>
      </c>
    </row>
    <row r="22" spans="1:9" ht="58.15" customHeight="1">
      <c r="A22" s="3" t="s">
        <v>25</v>
      </c>
      <c r="B22" s="3" t="s">
        <v>26</v>
      </c>
      <c r="C22" s="3">
        <v>7</v>
      </c>
      <c r="D22" s="18" t="s">
        <v>74</v>
      </c>
      <c r="E22" s="4"/>
      <c r="F22" s="8">
        <v>2</v>
      </c>
      <c r="G22" s="9">
        <v>2</v>
      </c>
      <c r="H22" s="10">
        <v>3</v>
      </c>
      <c r="I22" s="22">
        <f t="shared" si="3"/>
        <v>24</v>
      </c>
    </row>
    <row r="23" spans="1:9" ht="58.15" customHeight="1">
      <c r="A23" s="3" t="s">
        <v>27</v>
      </c>
      <c r="B23" s="3" t="s">
        <v>12</v>
      </c>
      <c r="C23" s="3">
        <v>22</v>
      </c>
      <c r="D23" s="18" t="s">
        <v>74</v>
      </c>
      <c r="E23" s="4"/>
      <c r="F23" s="8">
        <v>6</v>
      </c>
      <c r="G23" s="9">
        <v>6</v>
      </c>
      <c r="H23" s="10">
        <v>10</v>
      </c>
      <c r="I23" s="22">
        <f t="shared" si="3"/>
        <v>80</v>
      </c>
    </row>
    <row r="24" spans="1:9" ht="58.15" customHeight="1">
      <c r="A24" s="3" t="s">
        <v>28</v>
      </c>
      <c r="B24" s="3" t="s">
        <v>29</v>
      </c>
      <c r="C24" s="3">
        <v>1</v>
      </c>
      <c r="D24" s="18" t="s">
        <v>75</v>
      </c>
      <c r="E24" s="4"/>
      <c r="F24" s="8">
        <v>1</v>
      </c>
      <c r="G24" s="9"/>
      <c r="H24" s="10"/>
      <c r="I24" s="22">
        <f>+(159.2/19.9)*H24</f>
        <v>0</v>
      </c>
    </row>
    <row r="25" spans="1:9" ht="58.15" customHeight="1">
      <c r="A25" s="3" t="s">
        <v>30</v>
      </c>
      <c r="B25" s="3" t="s">
        <v>12</v>
      </c>
      <c r="C25" s="3">
        <v>3</v>
      </c>
      <c r="D25" s="18" t="s">
        <v>75</v>
      </c>
      <c r="E25" s="4"/>
      <c r="F25" s="8">
        <v>1</v>
      </c>
      <c r="G25" s="9">
        <v>1</v>
      </c>
      <c r="H25" s="10">
        <v>1</v>
      </c>
      <c r="I25" s="22">
        <f>+(159.2/19.9)*H25</f>
        <v>8</v>
      </c>
    </row>
    <row r="26" spans="1:9" ht="58.15" customHeight="1">
      <c r="A26" s="3" t="s">
        <v>30</v>
      </c>
      <c r="B26" s="3" t="s">
        <v>29</v>
      </c>
      <c r="C26" s="3">
        <v>7</v>
      </c>
      <c r="D26" s="18" t="s">
        <v>75</v>
      </c>
      <c r="E26" s="4"/>
      <c r="F26" s="8">
        <v>2</v>
      </c>
      <c r="G26" s="9">
        <v>2</v>
      </c>
      <c r="H26" s="10">
        <v>3</v>
      </c>
      <c r="I26" s="22">
        <f>+(159.2/19.9)*H26</f>
        <v>24</v>
      </c>
    </row>
    <row r="27" spans="1:9" ht="58.15" customHeight="1">
      <c r="A27" s="3" t="s">
        <v>31</v>
      </c>
      <c r="B27" s="3" t="s">
        <v>12</v>
      </c>
      <c r="C27" s="3">
        <v>15</v>
      </c>
      <c r="D27" s="18" t="s">
        <v>75</v>
      </c>
      <c r="E27" s="4"/>
      <c r="F27" s="8">
        <v>4</v>
      </c>
      <c r="G27" s="9">
        <v>4</v>
      </c>
      <c r="H27" s="10">
        <v>7</v>
      </c>
      <c r="I27" s="22">
        <f t="shared" ref="I27:I30" si="4">+(132/16.5)*H27</f>
        <v>56</v>
      </c>
    </row>
    <row r="28" spans="1:9" ht="58.15" customHeight="1">
      <c r="A28" s="3" t="s">
        <v>31</v>
      </c>
      <c r="B28" s="3" t="s">
        <v>11</v>
      </c>
      <c r="C28" s="3">
        <v>7</v>
      </c>
      <c r="D28" s="18" t="s">
        <v>75</v>
      </c>
      <c r="E28" s="4"/>
      <c r="F28" s="8">
        <v>2</v>
      </c>
      <c r="G28" s="9">
        <v>2</v>
      </c>
      <c r="H28" s="10">
        <v>3</v>
      </c>
      <c r="I28" s="22">
        <f t="shared" si="4"/>
        <v>24</v>
      </c>
    </row>
    <row r="29" spans="1:9" ht="58.15" customHeight="1">
      <c r="A29" s="3" t="s">
        <v>32</v>
      </c>
      <c r="B29" s="3" t="s">
        <v>12</v>
      </c>
      <c r="C29" s="3">
        <v>14</v>
      </c>
      <c r="D29" s="18" t="s">
        <v>75</v>
      </c>
      <c r="E29" s="4"/>
      <c r="F29" s="8">
        <v>4</v>
      </c>
      <c r="G29" s="9">
        <v>4</v>
      </c>
      <c r="H29" s="10">
        <v>6</v>
      </c>
      <c r="I29" s="22">
        <f>+(144/18)*H29</f>
        <v>48</v>
      </c>
    </row>
    <row r="30" spans="1:9" ht="58.15" customHeight="1">
      <c r="A30" s="3" t="s">
        <v>33</v>
      </c>
      <c r="B30" s="3" t="s">
        <v>12</v>
      </c>
      <c r="C30" s="3">
        <v>11</v>
      </c>
      <c r="D30" s="18" t="s">
        <v>75</v>
      </c>
      <c r="E30" s="4"/>
      <c r="F30" s="8">
        <v>3</v>
      </c>
      <c r="G30" s="9">
        <v>3</v>
      </c>
      <c r="H30" s="10">
        <v>5</v>
      </c>
      <c r="I30" s="22">
        <f t="shared" si="4"/>
        <v>40</v>
      </c>
    </row>
    <row r="31" spans="1:9" ht="58.15" customHeight="1">
      <c r="A31" s="3" t="s">
        <v>34</v>
      </c>
      <c r="B31" s="3" t="s">
        <v>35</v>
      </c>
      <c r="C31" s="3">
        <v>10</v>
      </c>
      <c r="D31" s="18" t="s">
        <v>74</v>
      </c>
      <c r="E31" s="4"/>
      <c r="F31" s="8">
        <v>3</v>
      </c>
      <c r="G31" s="9">
        <v>3</v>
      </c>
      <c r="H31" s="10">
        <v>4</v>
      </c>
      <c r="I31" s="22">
        <f>+(136/17)*H31</f>
        <v>32</v>
      </c>
    </row>
    <row r="32" spans="1:9" ht="58.15" customHeight="1">
      <c r="A32" s="3" t="s">
        <v>34</v>
      </c>
      <c r="B32" s="3" t="s">
        <v>36</v>
      </c>
      <c r="C32" s="3">
        <v>22</v>
      </c>
      <c r="D32" s="18" t="s">
        <v>74</v>
      </c>
      <c r="E32" s="4"/>
      <c r="F32" s="8">
        <v>6</v>
      </c>
      <c r="G32" s="9">
        <v>6</v>
      </c>
      <c r="H32" s="10">
        <v>10</v>
      </c>
      <c r="I32" s="22">
        <f>+(136/17)*H32</f>
        <v>80</v>
      </c>
    </row>
    <row r="33" spans="1:9" ht="58.15" customHeight="1">
      <c r="A33" s="3" t="s">
        <v>37</v>
      </c>
      <c r="B33" s="3" t="s">
        <v>12</v>
      </c>
      <c r="C33" s="3">
        <v>5</v>
      </c>
      <c r="D33" s="18" t="s">
        <v>75</v>
      </c>
      <c r="E33" s="4"/>
      <c r="F33" s="8">
        <v>1</v>
      </c>
      <c r="G33" s="9">
        <v>1</v>
      </c>
      <c r="H33" s="10">
        <v>3</v>
      </c>
      <c r="I33" s="22">
        <f t="shared" ref="I33" si="5">+(132/16.5)*H33</f>
        <v>24</v>
      </c>
    </row>
    <row r="34" spans="1:9" ht="58.15" customHeight="1">
      <c r="A34" s="3" t="s">
        <v>38</v>
      </c>
      <c r="B34" s="3" t="s">
        <v>12</v>
      </c>
      <c r="C34" s="3">
        <v>8</v>
      </c>
      <c r="D34" s="18" t="s">
        <v>75</v>
      </c>
      <c r="E34" s="4"/>
      <c r="F34" s="8">
        <v>2</v>
      </c>
      <c r="G34" s="9">
        <v>2</v>
      </c>
      <c r="H34" s="10">
        <v>4</v>
      </c>
      <c r="I34" s="22">
        <f>+(156/19.5)*H34</f>
        <v>32</v>
      </c>
    </row>
    <row r="35" spans="1:9" ht="58.15" customHeight="1">
      <c r="A35" s="3" t="s">
        <v>39</v>
      </c>
      <c r="B35" s="3" t="s">
        <v>12</v>
      </c>
      <c r="C35" s="3">
        <v>21</v>
      </c>
      <c r="D35" s="18" t="s">
        <v>74</v>
      </c>
      <c r="E35" s="4"/>
      <c r="F35" s="8">
        <v>6</v>
      </c>
      <c r="G35" s="9">
        <v>6</v>
      </c>
      <c r="H35" s="10">
        <v>9</v>
      </c>
      <c r="I35" s="22">
        <f t="shared" ref="I35:I36" si="6">+(128/16)*H35</f>
        <v>72</v>
      </c>
    </row>
    <row r="36" spans="1:9" ht="58.15" customHeight="1">
      <c r="A36" s="3" t="s">
        <v>39</v>
      </c>
      <c r="B36" s="3" t="s">
        <v>26</v>
      </c>
      <c r="C36" s="3">
        <v>17</v>
      </c>
      <c r="D36" s="18" t="s">
        <v>74</v>
      </c>
      <c r="E36" s="4"/>
      <c r="F36" s="8">
        <v>5</v>
      </c>
      <c r="G36" s="9">
        <v>5</v>
      </c>
      <c r="H36" s="10">
        <v>7</v>
      </c>
      <c r="I36" s="22">
        <f t="shared" si="6"/>
        <v>56</v>
      </c>
    </row>
    <row r="37" spans="1:9" ht="58.15" customHeight="1">
      <c r="A37" s="3" t="s">
        <v>40</v>
      </c>
      <c r="B37" s="3" t="s">
        <v>26</v>
      </c>
      <c r="C37" s="3">
        <v>18</v>
      </c>
      <c r="D37" s="18" t="s">
        <v>74</v>
      </c>
      <c r="E37" s="4"/>
      <c r="F37" s="8">
        <v>5</v>
      </c>
      <c r="G37" s="9">
        <v>5</v>
      </c>
      <c r="H37" s="10">
        <v>8</v>
      </c>
      <c r="I37" s="22">
        <f t="shared" ref="I37:I38" si="7">+(136/17)*H37</f>
        <v>64</v>
      </c>
    </row>
    <row r="38" spans="1:9" ht="58.15" customHeight="1">
      <c r="A38" s="3" t="s">
        <v>41</v>
      </c>
      <c r="B38" s="3" t="s">
        <v>26</v>
      </c>
      <c r="C38" s="3">
        <v>18</v>
      </c>
      <c r="D38" s="18" t="s">
        <v>74</v>
      </c>
      <c r="E38" s="4"/>
      <c r="F38" s="8">
        <v>5</v>
      </c>
      <c r="G38" s="9">
        <v>5</v>
      </c>
      <c r="H38" s="10">
        <v>8</v>
      </c>
      <c r="I38" s="22">
        <f t="shared" si="7"/>
        <v>64</v>
      </c>
    </row>
    <row r="39" spans="1:9" ht="58.15" customHeight="1">
      <c r="A39" s="3" t="s">
        <v>42</v>
      </c>
      <c r="B39" s="3" t="s">
        <v>12</v>
      </c>
      <c r="C39" s="3">
        <v>11</v>
      </c>
      <c r="D39" s="18" t="s">
        <v>75</v>
      </c>
      <c r="E39" s="4"/>
      <c r="F39" s="8">
        <v>3</v>
      </c>
      <c r="G39" s="9">
        <v>3</v>
      </c>
      <c r="H39" s="10">
        <v>5</v>
      </c>
      <c r="I39" s="22">
        <f>+(151.2/18.9)*H39</f>
        <v>40</v>
      </c>
    </row>
    <row r="40" spans="1:9" ht="58.15" customHeight="1">
      <c r="A40" s="3" t="s">
        <v>43</v>
      </c>
      <c r="B40" s="3" t="s">
        <v>12</v>
      </c>
      <c r="C40" s="3">
        <v>8</v>
      </c>
      <c r="D40" s="18" t="s">
        <v>75</v>
      </c>
      <c r="E40" s="4"/>
      <c r="F40" s="8">
        <v>2</v>
      </c>
      <c r="G40" s="9">
        <v>2</v>
      </c>
      <c r="H40" s="10">
        <v>4</v>
      </c>
      <c r="I40" s="22">
        <f t="shared" ref="I40:I41" si="8">+(132/16.5)*H40</f>
        <v>32</v>
      </c>
    </row>
    <row r="41" spans="1:9" ht="58.15" customHeight="1">
      <c r="A41" s="3" t="s">
        <v>43</v>
      </c>
      <c r="B41" s="3" t="s">
        <v>11</v>
      </c>
      <c r="C41" s="3">
        <v>23</v>
      </c>
      <c r="D41" s="18" t="s">
        <v>75</v>
      </c>
      <c r="E41" s="4"/>
      <c r="F41" s="8">
        <v>6</v>
      </c>
      <c r="G41" s="9">
        <v>6</v>
      </c>
      <c r="H41" s="10">
        <v>11</v>
      </c>
      <c r="I41" s="22">
        <f t="shared" si="8"/>
        <v>88</v>
      </c>
    </row>
    <row r="42" spans="1:9" ht="58.15" customHeight="1">
      <c r="A42" s="3" t="s">
        <v>44</v>
      </c>
      <c r="B42" s="3" t="s">
        <v>26</v>
      </c>
      <c r="C42" s="3">
        <v>11</v>
      </c>
      <c r="D42" s="18" t="s">
        <v>75</v>
      </c>
      <c r="E42" s="4"/>
      <c r="F42" s="8">
        <v>3</v>
      </c>
      <c r="G42" s="9">
        <v>3</v>
      </c>
      <c r="H42" s="10">
        <v>5</v>
      </c>
      <c r="I42" s="22">
        <f>+(159.2/19.9)*H42</f>
        <v>40</v>
      </c>
    </row>
    <row r="43" spans="1:9" ht="58.15" customHeight="1">
      <c r="A43" s="3" t="s">
        <v>44</v>
      </c>
      <c r="B43" s="3" t="s">
        <v>10</v>
      </c>
      <c r="C43" s="3">
        <v>20</v>
      </c>
      <c r="D43" s="18" t="s">
        <v>75</v>
      </c>
      <c r="E43" s="4"/>
      <c r="F43" s="8">
        <v>6</v>
      </c>
      <c r="G43" s="9">
        <v>5</v>
      </c>
      <c r="H43" s="10">
        <v>9</v>
      </c>
      <c r="I43" s="22">
        <f>+(159.2/19.9)*H43</f>
        <v>72</v>
      </c>
    </row>
    <row r="44" spans="1:9" ht="58.15" customHeight="1">
      <c r="A44" s="3" t="s">
        <v>45</v>
      </c>
      <c r="B44" s="3" t="s">
        <v>12</v>
      </c>
      <c r="C44" s="3">
        <v>31</v>
      </c>
      <c r="D44" s="18" t="s">
        <v>75</v>
      </c>
      <c r="E44" s="4"/>
      <c r="F44" s="8">
        <v>9</v>
      </c>
      <c r="G44" s="9">
        <v>8</v>
      </c>
      <c r="H44" s="10">
        <v>14</v>
      </c>
      <c r="I44" s="22">
        <f>+(119.2/14.9)*H44</f>
        <v>112</v>
      </c>
    </row>
    <row r="45" spans="1:9" ht="58.15" customHeight="1">
      <c r="A45" s="3" t="s">
        <v>45</v>
      </c>
      <c r="B45" s="3" t="s">
        <v>10</v>
      </c>
      <c r="C45" s="3">
        <v>32</v>
      </c>
      <c r="D45" s="18" t="s">
        <v>75</v>
      </c>
      <c r="E45" s="4"/>
      <c r="F45" s="8">
        <v>9</v>
      </c>
      <c r="G45" s="9">
        <v>9</v>
      </c>
      <c r="H45" s="10">
        <v>14</v>
      </c>
      <c r="I45" s="22">
        <f>+(119.2/14.9)*H45</f>
        <v>112</v>
      </c>
    </row>
    <row r="46" spans="1:9" ht="58.15" customHeight="1">
      <c r="A46" s="3" t="s">
        <v>46</v>
      </c>
      <c r="B46" s="3" t="s">
        <v>10</v>
      </c>
      <c r="C46" s="3">
        <v>19</v>
      </c>
      <c r="D46" s="18" t="s">
        <v>75</v>
      </c>
      <c r="E46" s="4"/>
      <c r="F46" s="8">
        <v>5</v>
      </c>
      <c r="G46" s="9">
        <v>5</v>
      </c>
      <c r="H46" s="10">
        <v>9</v>
      </c>
      <c r="I46" s="22">
        <f>+(159.2/19.9)*H46</f>
        <v>72</v>
      </c>
    </row>
    <row r="47" spans="1:9" ht="58.15" customHeight="1">
      <c r="A47" s="3" t="s">
        <v>47</v>
      </c>
      <c r="B47" s="3" t="s">
        <v>10</v>
      </c>
      <c r="C47" s="3">
        <v>26</v>
      </c>
      <c r="D47" s="18" t="s">
        <v>75</v>
      </c>
      <c r="E47" s="4"/>
      <c r="F47" s="8">
        <v>7</v>
      </c>
      <c r="G47" s="9">
        <v>7</v>
      </c>
      <c r="H47" s="10">
        <v>12</v>
      </c>
      <c r="I47" s="22">
        <f>+(151.2/18.9)*H47</f>
        <v>96</v>
      </c>
    </row>
    <row r="48" spans="1:9" ht="58.15" customHeight="1">
      <c r="A48" s="3" t="s">
        <v>48</v>
      </c>
      <c r="B48" s="3" t="s">
        <v>10</v>
      </c>
      <c r="C48" s="3">
        <v>8</v>
      </c>
      <c r="D48" s="18" t="s">
        <v>75</v>
      </c>
      <c r="E48" s="4"/>
      <c r="F48" s="8">
        <v>2</v>
      </c>
      <c r="G48" s="9">
        <v>2</v>
      </c>
      <c r="H48" s="10">
        <v>4</v>
      </c>
      <c r="I48" s="22">
        <f>+(143.2/17.9)*H48</f>
        <v>32</v>
      </c>
    </row>
    <row r="49" spans="1:9" ht="58.15" customHeight="1">
      <c r="A49" s="3" t="s">
        <v>49</v>
      </c>
      <c r="B49" s="3" t="s">
        <v>12</v>
      </c>
      <c r="C49" s="3">
        <v>27</v>
      </c>
      <c r="D49" s="18" t="s">
        <v>75</v>
      </c>
      <c r="E49" s="4"/>
      <c r="F49" s="8">
        <v>8</v>
      </c>
      <c r="G49" s="9">
        <v>7</v>
      </c>
      <c r="H49" s="10">
        <v>12</v>
      </c>
      <c r="I49" s="22">
        <f>+(143.2/17.9)*H49</f>
        <v>96</v>
      </c>
    </row>
    <row r="50" spans="1:9" ht="58.15" customHeight="1">
      <c r="A50" s="3" t="s">
        <v>50</v>
      </c>
      <c r="B50" s="3" t="s">
        <v>24</v>
      </c>
      <c r="C50" s="3">
        <v>51</v>
      </c>
      <c r="D50" s="18" t="s">
        <v>74</v>
      </c>
      <c r="E50" s="4"/>
      <c r="F50" s="8">
        <v>14</v>
      </c>
      <c r="G50" s="9">
        <v>14</v>
      </c>
      <c r="H50" s="10">
        <v>23</v>
      </c>
      <c r="I50" s="22">
        <f t="shared" ref="I50:I51" si="9">+(116/14.5)*H50</f>
        <v>184</v>
      </c>
    </row>
    <row r="51" spans="1:9" ht="58.15" customHeight="1">
      <c r="A51" s="3" t="s">
        <v>50</v>
      </c>
      <c r="B51" s="3" t="s">
        <v>12</v>
      </c>
      <c r="C51" s="3">
        <v>41</v>
      </c>
      <c r="D51" s="18" t="s">
        <v>74</v>
      </c>
      <c r="E51" s="4"/>
      <c r="F51" s="8">
        <v>11</v>
      </c>
      <c r="G51" s="9">
        <v>11</v>
      </c>
      <c r="H51" s="10">
        <v>19</v>
      </c>
      <c r="I51" s="22">
        <f t="shared" si="9"/>
        <v>152</v>
      </c>
    </row>
    <row r="52" spans="1:9" ht="58.15" customHeight="1">
      <c r="A52" s="3" t="s">
        <v>51</v>
      </c>
      <c r="B52" s="3" t="s">
        <v>24</v>
      </c>
      <c r="C52" s="3">
        <v>42</v>
      </c>
      <c r="D52" s="18" t="s">
        <v>74</v>
      </c>
      <c r="E52" s="4"/>
      <c r="F52" s="8">
        <v>12</v>
      </c>
      <c r="G52" s="9">
        <v>11</v>
      </c>
      <c r="H52" s="10">
        <v>19</v>
      </c>
      <c r="I52" s="22">
        <f t="shared" ref="I52:I53" si="10">+(132/16.5)*H52</f>
        <v>152</v>
      </c>
    </row>
    <row r="53" spans="1:9" ht="58.15" customHeight="1">
      <c r="A53" s="3" t="s">
        <v>51</v>
      </c>
      <c r="B53" s="3" t="s">
        <v>12</v>
      </c>
      <c r="C53" s="3">
        <v>22</v>
      </c>
      <c r="D53" s="18" t="s">
        <v>74</v>
      </c>
      <c r="E53" s="4"/>
      <c r="F53" s="8">
        <v>6</v>
      </c>
      <c r="G53" s="9">
        <v>6</v>
      </c>
      <c r="H53" s="10">
        <v>10</v>
      </c>
      <c r="I53" s="22">
        <f t="shared" si="10"/>
        <v>80</v>
      </c>
    </row>
    <row r="54" spans="1:9" ht="58.15" customHeight="1">
      <c r="A54" s="3" t="s">
        <v>52</v>
      </c>
      <c r="B54" s="3" t="s">
        <v>10</v>
      </c>
      <c r="C54" s="3">
        <v>5</v>
      </c>
      <c r="D54" s="18" t="s">
        <v>75</v>
      </c>
      <c r="E54" s="4"/>
      <c r="F54" s="8">
        <v>1</v>
      </c>
      <c r="G54" s="9">
        <v>1</v>
      </c>
      <c r="H54" s="10">
        <v>3</v>
      </c>
      <c r="I54" s="22">
        <f>+(140/17.5)*H54</f>
        <v>24</v>
      </c>
    </row>
    <row r="55" spans="1:9" ht="58.15" customHeight="1">
      <c r="A55" s="3" t="s">
        <v>53</v>
      </c>
      <c r="B55" s="3" t="s">
        <v>12</v>
      </c>
      <c r="C55" s="3">
        <v>26</v>
      </c>
      <c r="D55" s="11" t="s">
        <v>75</v>
      </c>
      <c r="E55" s="24"/>
      <c r="F55" s="8">
        <v>7</v>
      </c>
      <c r="G55" s="9">
        <v>7</v>
      </c>
      <c r="H55" s="10">
        <v>12</v>
      </c>
      <c r="I55" s="22">
        <f t="shared" ref="I55:I57" si="11">+(148/18.5)*H55</f>
        <v>96</v>
      </c>
    </row>
    <row r="56" spans="1:9" ht="58.15" customHeight="1">
      <c r="A56" s="3" t="s">
        <v>53</v>
      </c>
      <c r="B56" s="3" t="s">
        <v>18</v>
      </c>
      <c r="C56" s="3">
        <v>25</v>
      </c>
      <c r="D56" s="12" t="s">
        <v>75</v>
      </c>
      <c r="E56" s="26"/>
      <c r="F56" s="8">
        <v>7</v>
      </c>
      <c r="G56" s="9">
        <v>7</v>
      </c>
      <c r="H56" s="10">
        <v>11</v>
      </c>
      <c r="I56" s="22">
        <f t="shared" si="11"/>
        <v>88</v>
      </c>
    </row>
    <row r="57" spans="1:9" ht="58.15" customHeight="1">
      <c r="A57" s="3" t="s">
        <v>53</v>
      </c>
      <c r="B57" s="3" t="s">
        <v>8</v>
      </c>
      <c r="C57" s="3">
        <v>26</v>
      </c>
      <c r="D57" s="13" t="s">
        <v>75</v>
      </c>
      <c r="E57" s="25"/>
      <c r="F57" s="8">
        <v>7</v>
      </c>
      <c r="G57" s="9">
        <v>7</v>
      </c>
      <c r="H57" s="10">
        <v>12</v>
      </c>
      <c r="I57" s="22">
        <f t="shared" si="11"/>
        <v>96</v>
      </c>
    </row>
    <row r="58" spans="1:9" ht="58.15" customHeight="1">
      <c r="A58" s="3" t="s">
        <v>54</v>
      </c>
      <c r="B58" s="3" t="s">
        <v>55</v>
      </c>
      <c r="C58" s="3">
        <v>27</v>
      </c>
      <c r="D58" s="4" t="s">
        <v>74</v>
      </c>
      <c r="E58" s="4"/>
      <c r="F58" s="8">
        <v>8</v>
      </c>
      <c r="G58" s="9">
        <v>7</v>
      </c>
      <c r="H58" s="10">
        <v>12</v>
      </c>
      <c r="I58" s="22">
        <f t="shared" ref="I58:I61" si="12">+(151.2/18.9)*H58</f>
        <v>96</v>
      </c>
    </row>
    <row r="59" spans="1:9" ht="58.15" customHeight="1">
      <c r="A59" s="3" t="s">
        <v>56</v>
      </c>
      <c r="B59" s="3" t="s">
        <v>26</v>
      </c>
      <c r="C59" s="3">
        <v>24</v>
      </c>
      <c r="D59" s="4" t="s">
        <v>74</v>
      </c>
      <c r="E59" s="4"/>
      <c r="F59" s="8">
        <v>7</v>
      </c>
      <c r="G59" s="9">
        <v>6</v>
      </c>
      <c r="H59" s="10">
        <v>11</v>
      </c>
      <c r="I59" s="22">
        <f t="shared" si="12"/>
        <v>88</v>
      </c>
    </row>
    <row r="60" spans="1:9" ht="58.15" customHeight="1">
      <c r="A60" s="3" t="s">
        <v>57</v>
      </c>
      <c r="B60" s="3" t="s">
        <v>58</v>
      </c>
      <c r="C60" s="3">
        <v>39</v>
      </c>
      <c r="D60" s="4" t="s">
        <v>74</v>
      </c>
      <c r="E60" s="4"/>
      <c r="F60" s="8">
        <v>11</v>
      </c>
      <c r="G60" s="9">
        <v>11</v>
      </c>
      <c r="H60" s="10">
        <v>17</v>
      </c>
      <c r="I60" s="22">
        <f t="shared" si="12"/>
        <v>136</v>
      </c>
    </row>
    <row r="61" spans="1:9" ht="58.15" customHeight="1">
      <c r="A61" s="3" t="s">
        <v>59</v>
      </c>
      <c r="B61" s="3" t="s">
        <v>60</v>
      </c>
      <c r="C61" s="3">
        <v>46</v>
      </c>
      <c r="D61" s="4" t="s">
        <v>74</v>
      </c>
      <c r="E61" s="4"/>
      <c r="F61" s="8">
        <v>13</v>
      </c>
      <c r="G61" s="9">
        <v>12</v>
      </c>
      <c r="H61" s="10">
        <v>21</v>
      </c>
      <c r="I61" s="22">
        <f t="shared" si="12"/>
        <v>168</v>
      </c>
    </row>
    <row r="62" spans="1:9" ht="58.15" customHeight="1">
      <c r="A62" s="3" t="s">
        <v>61</v>
      </c>
      <c r="B62" s="3" t="s">
        <v>8</v>
      </c>
      <c r="C62" s="3">
        <v>24</v>
      </c>
      <c r="D62" s="11" t="s">
        <v>75</v>
      </c>
      <c r="E62" s="24"/>
      <c r="F62" s="8">
        <v>7</v>
      </c>
      <c r="G62" s="9">
        <v>6</v>
      </c>
      <c r="H62" s="10">
        <v>11</v>
      </c>
      <c r="I62" s="22">
        <f>+(148/18.5)*H62</f>
        <v>88</v>
      </c>
    </row>
    <row r="63" spans="1:9" ht="58.15" customHeight="1">
      <c r="A63" s="3" t="s">
        <v>61</v>
      </c>
      <c r="B63" s="3" t="s">
        <v>18</v>
      </c>
      <c r="C63" s="3">
        <v>25</v>
      </c>
      <c r="D63" s="13" t="s">
        <v>75</v>
      </c>
      <c r="E63" s="25"/>
      <c r="F63" s="8">
        <v>7</v>
      </c>
      <c r="G63" s="9">
        <v>7</v>
      </c>
      <c r="H63" s="10">
        <v>11</v>
      </c>
      <c r="I63" s="22">
        <f t="shared" ref="I63:I66" si="13">+(148/18.5)*H63</f>
        <v>88</v>
      </c>
    </row>
    <row r="64" spans="1:9" ht="58.15" customHeight="1">
      <c r="A64" s="3" t="s">
        <v>62</v>
      </c>
      <c r="B64" s="3" t="s">
        <v>12</v>
      </c>
      <c r="C64" s="3">
        <v>31</v>
      </c>
      <c r="D64" s="11" t="s">
        <v>75</v>
      </c>
      <c r="E64" s="24"/>
      <c r="F64" s="8">
        <v>9</v>
      </c>
      <c r="G64" s="9">
        <v>8</v>
      </c>
      <c r="H64" s="10">
        <v>14</v>
      </c>
      <c r="I64" s="22">
        <f t="shared" si="13"/>
        <v>112</v>
      </c>
    </row>
    <row r="65" spans="1:9" ht="58.15" customHeight="1">
      <c r="A65" s="3" t="s">
        <v>62</v>
      </c>
      <c r="B65" s="3" t="s">
        <v>8</v>
      </c>
      <c r="C65" s="3">
        <v>31</v>
      </c>
      <c r="D65" s="12" t="s">
        <v>75</v>
      </c>
      <c r="E65" s="26"/>
      <c r="F65" s="8">
        <v>9</v>
      </c>
      <c r="G65" s="9">
        <v>8</v>
      </c>
      <c r="H65" s="10">
        <v>14</v>
      </c>
      <c r="I65" s="22">
        <f t="shared" si="13"/>
        <v>112</v>
      </c>
    </row>
    <row r="66" spans="1:9" ht="58.15" customHeight="1">
      <c r="A66" s="3" t="s">
        <v>62</v>
      </c>
      <c r="B66" s="3" t="s">
        <v>11</v>
      </c>
      <c r="C66" s="3">
        <v>31</v>
      </c>
      <c r="D66" s="13" t="s">
        <v>75</v>
      </c>
      <c r="E66" s="25"/>
      <c r="F66" s="8">
        <v>9</v>
      </c>
      <c r="G66" s="9">
        <v>8</v>
      </c>
      <c r="H66" s="10">
        <v>14</v>
      </c>
      <c r="I66" s="22">
        <f t="shared" si="13"/>
        <v>112</v>
      </c>
    </row>
    <row r="67" spans="1:9" ht="58.15" customHeight="1">
      <c r="A67" s="3" t="s">
        <v>63</v>
      </c>
      <c r="B67" s="3" t="s">
        <v>12</v>
      </c>
      <c r="C67" s="3">
        <v>36</v>
      </c>
      <c r="D67" s="11" t="s">
        <v>75</v>
      </c>
      <c r="E67" s="24"/>
      <c r="F67" s="8">
        <v>10</v>
      </c>
      <c r="G67" s="9">
        <v>10</v>
      </c>
      <c r="H67" s="10">
        <v>16</v>
      </c>
      <c r="I67" s="22">
        <f t="shared" ref="I67:I69" si="14">+(140/17.5)*H67</f>
        <v>128</v>
      </c>
    </row>
    <row r="68" spans="1:9" ht="58.15" customHeight="1">
      <c r="A68" s="3" t="s">
        <v>63</v>
      </c>
      <c r="B68" s="3" t="s">
        <v>8</v>
      </c>
      <c r="C68" s="3">
        <v>59</v>
      </c>
      <c r="D68" s="12" t="s">
        <v>75</v>
      </c>
      <c r="E68" s="26"/>
      <c r="F68" s="8">
        <v>17</v>
      </c>
      <c r="G68" s="9">
        <v>16</v>
      </c>
      <c r="H68" s="10">
        <v>26</v>
      </c>
      <c r="I68" s="22">
        <f t="shared" si="14"/>
        <v>208</v>
      </c>
    </row>
    <row r="69" spans="1:9" ht="58.15" customHeight="1">
      <c r="A69" s="3" t="s">
        <v>63</v>
      </c>
      <c r="B69" s="3" t="s">
        <v>18</v>
      </c>
      <c r="C69" s="3">
        <v>36</v>
      </c>
      <c r="D69" s="13" t="s">
        <v>75</v>
      </c>
      <c r="E69" s="25"/>
      <c r="F69" s="8">
        <v>10</v>
      </c>
      <c r="G69" s="9">
        <v>10</v>
      </c>
      <c r="H69" s="10">
        <v>16</v>
      </c>
      <c r="I69" s="22">
        <f t="shared" si="14"/>
        <v>128</v>
      </c>
    </row>
    <row r="70" spans="1:9" ht="58.15" customHeight="1">
      <c r="A70" s="3" t="s">
        <v>64</v>
      </c>
      <c r="B70" s="3" t="s">
        <v>12</v>
      </c>
      <c r="C70" s="3">
        <v>17</v>
      </c>
      <c r="D70" s="4" t="s">
        <v>75</v>
      </c>
      <c r="E70" s="4"/>
      <c r="F70" s="8">
        <v>5</v>
      </c>
      <c r="G70" s="9">
        <v>5</v>
      </c>
      <c r="H70" s="10">
        <v>7</v>
      </c>
      <c r="I70" s="22">
        <f>+(148/18.5)*H70</f>
        <v>56</v>
      </c>
    </row>
    <row r="71" spans="1:9" ht="58.15" customHeight="1">
      <c r="A71" s="3" t="s">
        <v>65</v>
      </c>
      <c r="B71" s="3" t="s">
        <v>12</v>
      </c>
      <c r="C71" s="3">
        <v>25</v>
      </c>
      <c r="D71" s="11" t="s">
        <v>74</v>
      </c>
      <c r="E71" s="24"/>
      <c r="F71" s="8">
        <v>7</v>
      </c>
      <c r="G71" s="9">
        <v>7</v>
      </c>
      <c r="H71" s="10">
        <v>11</v>
      </c>
      <c r="I71" s="22">
        <f>+(111.2/13.9)*H71</f>
        <v>88</v>
      </c>
    </row>
    <row r="72" spans="1:9" ht="58.15" customHeight="1">
      <c r="A72" s="3" t="s">
        <v>65</v>
      </c>
      <c r="B72" s="3" t="s">
        <v>26</v>
      </c>
      <c r="C72" s="3">
        <v>28</v>
      </c>
      <c r="D72" s="12" t="s">
        <v>74</v>
      </c>
      <c r="E72" s="26"/>
      <c r="F72" s="8">
        <v>7</v>
      </c>
      <c r="G72" s="9">
        <v>7</v>
      </c>
      <c r="H72" s="10">
        <v>12</v>
      </c>
      <c r="I72" s="22">
        <f t="shared" ref="I72:I73" si="15">+(111.2/13.9)*H72</f>
        <v>96</v>
      </c>
    </row>
    <row r="73" spans="1:9" ht="58.15" customHeight="1">
      <c r="A73" s="3" t="s">
        <v>65</v>
      </c>
      <c r="B73" s="3" t="s">
        <v>66</v>
      </c>
      <c r="C73" s="3">
        <v>31</v>
      </c>
      <c r="D73" s="13" t="s">
        <v>74</v>
      </c>
      <c r="E73" s="25"/>
      <c r="F73" s="8">
        <v>9</v>
      </c>
      <c r="G73" s="9">
        <v>8</v>
      </c>
      <c r="H73" s="10">
        <v>14</v>
      </c>
      <c r="I73" s="22">
        <f t="shared" si="15"/>
        <v>112</v>
      </c>
    </row>
    <row r="74" spans="1:9" ht="58.15" customHeight="1">
      <c r="A74" s="3" t="s">
        <v>67</v>
      </c>
      <c r="B74" s="3" t="s">
        <v>12</v>
      </c>
      <c r="C74" s="3">
        <v>30</v>
      </c>
      <c r="D74" s="11" t="s">
        <v>75</v>
      </c>
      <c r="E74" s="24"/>
      <c r="F74" s="8">
        <v>8</v>
      </c>
      <c r="G74" s="9">
        <v>8</v>
      </c>
      <c r="H74" s="10">
        <v>14</v>
      </c>
      <c r="I74" s="22">
        <f>+(103.2/12.9)*H74</f>
        <v>112</v>
      </c>
    </row>
    <row r="75" spans="1:9" ht="58.15" customHeight="1">
      <c r="A75" s="3" t="s">
        <v>67</v>
      </c>
      <c r="B75" s="3" t="s">
        <v>26</v>
      </c>
      <c r="C75" s="3">
        <v>30</v>
      </c>
      <c r="D75" s="13" t="s">
        <v>75</v>
      </c>
      <c r="E75" s="25"/>
      <c r="F75" s="8">
        <v>8</v>
      </c>
      <c r="G75" s="9">
        <v>8</v>
      </c>
      <c r="H75" s="10">
        <v>14</v>
      </c>
      <c r="I75" s="22">
        <f t="shared" ref="I75:I78" si="16">+(103.2/12.9)*H75</f>
        <v>112</v>
      </c>
    </row>
    <row r="76" spans="1:9" ht="58.15" customHeight="1">
      <c r="A76" s="3" t="s">
        <v>68</v>
      </c>
      <c r="B76" s="3" t="s">
        <v>26</v>
      </c>
      <c r="C76" s="3">
        <v>28</v>
      </c>
      <c r="D76" s="4" t="s">
        <v>74</v>
      </c>
      <c r="E76" s="4"/>
      <c r="F76" s="8">
        <v>8</v>
      </c>
      <c r="G76" s="9">
        <v>8</v>
      </c>
      <c r="H76" s="10">
        <v>12</v>
      </c>
      <c r="I76" s="22">
        <f t="shared" si="16"/>
        <v>96</v>
      </c>
    </row>
    <row r="77" spans="1:9" ht="58.15" customHeight="1">
      <c r="A77" s="3" t="s">
        <v>69</v>
      </c>
      <c r="B77" s="3" t="s">
        <v>26</v>
      </c>
      <c r="C77" s="3">
        <v>18</v>
      </c>
      <c r="D77" s="11" t="s">
        <v>74</v>
      </c>
      <c r="E77" s="24"/>
      <c r="F77" s="8">
        <v>5</v>
      </c>
      <c r="G77" s="9">
        <v>5</v>
      </c>
      <c r="H77" s="10">
        <v>8</v>
      </c>
      <c r="I77" s="22">
        <f t="shared" si="16"/>
        <v>64</v>
      </c>
    </row>
    <row r="78" spans="1:9" ht="58.15" customHeight="1">
      <c r="A78" s="3" t="s">
        <v>69</v>
      </c>
      <c r="B78" s="3" t="s">
        <v>66</v>
      </c>
      <c r="C78" s="3">
        <v>23</v>
      </c>
      <c r="D78" s="13" t="s">
        <v>74</v>
      </c>
      <c r="E78" s="25"/>
      <c r="F78" s="8">
        <v>6</v>
      </c>
      <c r="G78" s="9">
        <v>6</v>
      </c>
      <c r="H78" s="10">
        <v>11</v>
      </c>
      <c r="I78" s="22">
        <f t="shared" si="16"/>
        <v>88</v>
      </c>
    </row>
    <row r="79" spans="1:9" ht="58.15" customHeight="1">
      <c r="A79" s="3" t="s">
        <v>70</v>
      </c>
      <c r="B79" s="3" t="s">
        <v>26</v>
      </c>
      <c r="C79" s="3">
        <v>19</v>
      </c>
      <c r="D79" s="11" t="s">
        <v>74</v>
      </c>
      <c r="E79" s="24"/>
      <c r="F79" s="8">
        <v>5</v>
      </c>
      <c r="G79" s="9">
        <v>5</v>
      </c>
      <c r="H79" s="10">
        <v>9</v>
      </c>
      <c r="I79" s="22">
        <f>+(119.2/14.9)*H79</f>
        <v>72</v>
      </c>
    </row>
    <row r="80" spans="1:9" ht="58.15" customHeight="1">
      <c r="A80" s="3" t="s">
        <v>70</v>
      </c>
      <c r="B80" s="3" t="s">
        <v>55</v>
      </c>
      <c r="C80" s="3">
        <v>21</v>
      </c>
      <c r="D80" s="13" t="s">
        <v>74</v>
      </c>
      <c r="E80" s="25"/>
      <c r="F80" s="8">
        <v>6</v>
      </c>
      <c r="G80" s="9">
        <v>6</v>
      </c>
      <c r="H80" s="10">
        <v>9</v>
      </c>
      <c r="I80" s="22">
        <f>+(119.2/14.9)*H80</f>
        <v>72</v>
      </c>
    </row>
    <row r="81" spans="1:9" ht="58.15" customHeight="1">
      <c r="A81" s="3" t="s">
        <v>71</v>
      </c>
      <c r="B81" s="3" t="s">
        <v>26</v>
      </c>
      <c r="C81" s="3">
        <v>34</v>
      </c>
      <c r="D81" s="11" t="s">
        <v>74</v>
      </c>
      <c r="E81" s="24"/>
      <c r="F81" s="8">
        <v>10</v>
      </c>
      <c r="G81" s="9">
        <v>9</v>
      </c>
      <c r="H81" s="10">
        <v>15</v>
      </c>
      <c r="I81" s="22">
        <f>H81*(103.2/12.9)</f>
        <v>120</v>
      </c>
    </row>
    <row r="82" spans="1:9" ht="58.15" customHeight="1">
      <c r="A82" s="3" t="s">
        <v>71</v>
      </c>
      <c r="B82" s="3" t="s">
        <v>72</v>
      </c>
      <c r="C82" s="3">
        <v>27</v>
      </c>
      <c r="D82" s="13" t="s">
        <v>74</v>
      </c>
      <c r="E82" s="25"/>
      <c r="F82" s="8">
        <v>8</v>
      </c>
      <c r="G82" s="9">
        <v>7</v>
      </c>
      <c r="H82" s="10">
        <v>12</v>
      </c>
      <c r="I82" s="22">
        <f>H82*(103.2/12.9)</f>
        <v>96</v>
      </c>
    </row>
    <row r="83" spans="1:9" ht="58.15" customHeight="1" thickBot="1">
      <c r="C83" s="14">
        <v>1730</v>
      </c>
      <c r="F83" s="15">
        <f>SUM(F2:F82)</f>
        <v>486</v>
      </c>
      <c r="G83" s="16">
        <f t="shared" ref="G83:H83" si="17">SUM(G2:G82)</f>
        <v>460</v>
      </c>
      <c r="H83" s="17">
        <f t="shared" si="17"/>
        <v>782</v>
      </c>
      <c r="I83" s="23">
        <f t="shared" ref="I83" si="18">SUM(I2:I82)</f>
        <v>6256</v>
      </c>
    </row>
  </sheetData>
  <mergeCells count="9">
    <mergeCell ref="E77:E78"/>
    <mergeCell ref="E79:E80"/>
    <mergeCell ref="E81:E82"/>
    <mergeCell ref="E55:E57"/>
    <mergeCell ref="E62:E63"/>
    <mergeCell ref="E64:E66"/>
    <mergeCell ref="E67:E69"/>
    <mergeCell ref="E71:E73"/>
    <mergeCell ref="E74:E7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2025-12-15T14:04:12Z</dcterms:created>
  <dcterms:modified xsi:type="dcterms:W3CDTF">2026-02-10T09:53:51Z</dcterms:modified>
</cp:coreProperties>
</file>